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20490" windowHeight="7230"/>
  </bookViews>
  <sheets>
    <sheet name="wybrane dane finansowe" sheetId="1" r:id="rId1"/>
    <sheet name="rachunek przepływów pieniężnych" sheetId="2" r:id="rId2"/>
    <sheet name="wskaźniki finansowe" sheetId="3" r:id="rId3"/>
  </sheets>
  <calcPr calcId="162913"/>
</workbook>
</file>

<file path=xl/calcChain.xml><?xml version="1.0" encoding="utf-8"?>
<calcChain xmlns="http://schemas.openxmlformats.org/spreadsheetml/2006/main">
  <c r="F26" i="1" l="1"/>
  <c r="E17" i="1" l="1"/>
  <c r="E13" i="1"/>
  <c r="D13" i="1"/>
  <c r="D18" i="1"/>
  <c r="C12" i="3" l="1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E18" i="1"/>
  <c r="F18" i="1"/>
  <c r="D19" i="1"/>
  <c r="E19" i="1"/>
  <c r="F19" i="1"/>
  <c r="D20" i="1"/>
  <c r="E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D27" i="1"/>
  <c r="E27" i="1"/>
  <c r="F27" i="1"/>
  <c r="D28" i="1"/>
  <c r="E28" i="1"/>
  <c r="F28" i="1"/>
  <c r="D29" i="1"/>
  <c r="E29" i="1"/>
  <c r="F29" i="1"/>
  <c r="F17" i="1"/>
  <c r="D17" i="1"/>
  <c r="E6" i="1"/>
  <c r="E7" i="1"/>
  <c r="E8" i="1"/>
  <c r="E9" i="1"/>
  <c r="E10" i="1"/>
  <c r="E11" i="1"/>
  <c r="E12" i="1"/>
  <c r="D6" i="1"/>
  <c r="D7" i="1"/>
  <c r="D8" i="1"/>
  <c r="D9" i="1"/>
  <c r="D10" i="1"/>
  <c r="D11" i="1"/>
  <c r="D12" i="1"/>
  <c r="E5" i="1"/>
  <c r="D5" i="1"/>
  <c r="F6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<sst xmlns="http://schemas.openxmlformats.org/spreadsheetml/2006/main" count="58" uniqueCount="46">
  <si>
    <t>[tys. PLN]</t>
  </si>
  <si>
    <t>[tys. EUR]</t>
  </si>
  <si>
    <t>Dynamika (PLN)</t>
  </si>
  <si>
    <t>Przychody ze sprzedaży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</si>
  <si>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</si>
  <si>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</si>
  <si>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</si>
  <si>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</si>
  <si>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</si>
  <si>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</si>
  <si>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</si>
  <si>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Zysk (strata) netto</t>
  </si>
  <si>
    <t>31.12</t>
  </si>
  <si>
    <t>Aktywa razem, w tym:</t>
  </si>
  <si>
    <t>Aktywa trwałe</t>
  </si>
  <si>
    <t>Aktywa obrotowe</t>
  </si>
  <si>
    <t>Zapasy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</si>
  <si>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</si>
  <si>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</si>
  <si>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</si>
  <si>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</si>
  <si>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</si>
  <si>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</si>
  <si>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</si>
  <si>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</si>
  <si>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</si>
  <si>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</si>
  <si>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</si>
  <si>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</si>
  <si>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</si>
  <si>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</si>
  <si>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</si>
  <si>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</si>
  <si>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</si>
  <si>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</si>
  <si>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 xml:space="preserve">Wybrane dane finansowe  LUG S.A. </t>
  </si>
  <si>
    <t xml:space="preserve">Marża brutto na sprzedaży </t>
  </si>
  <si>
    <t>Zobowiązania i rezerwy długoterminowe</t>
  </si>
  <si>
    <t>Zobowiązania i rezerwy krótkoterminowe</t>
  </si>
  <si>
    <t>Kurs euro na dzień bilansowy</t>
  </si>
  <si>
    <t>Średni kurs euro w okresie</t>
  </si>
  <si>
    <t>(31.12.)</t>
  </si>
  <si>
    <t>od 01.01. do 31.12.</t>
  </si>
  <si>
    <t>Wybrane wskaźniki finansowe  LUG S.A. za 2016 rok oraz wskaźniki porównywalne za 2015 rok</t>
  </si>
  <si>
    <t xml:space="preserve">Skonsolidowane przepływy pieniężne  LUG S.A. w MSR/MSSF za 2016 rok oraz dane porównywalne za 2015 rok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</si>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</sst>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17C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3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10" fontId="7" fillId="4" borderId="5" xfId="0" applyNumberFormat="1" applyFont="1" applyFill="1" applyBorder="1" applyAlignment="1">
      <alignment horizontal="center" vertical="center"/>
    </xf>
    <xf numFmtId="10" fontId="7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10" fontId="9" fillId="4" borderId="8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10" fontId="9" fillId="4" borderId="9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justify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0" fontId="11" fillId="5" borderId="1" xfId="0" applyFont="1" applyFill="1" applyBorder="1" applyAlignment="1">
      <alignment horizontal="justify" vertical="center"/>
    </xf>
    <xf numFmtId="0" fontId="11" fillId="5" borderId="4" xfId="0" applyFont="1" applyFill="1" applyBorder="1" applyAlignment="1">
      <alignment horizontal="justify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0017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65484</xdr:colOff>
      <xdr:row>43</xdr:row>
      <xdr:rowOff>123825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00800" y="581025"/>
          <a:ext cx="4332684" cy="777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razem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8. Marża brutto na</a:t>
          </a:r>
          <a:r>
            <a:rPr lang="pl-PL" b="1" baseline="0"/>
            <a:t> sprzedaży </a:t>
          </a:r>
          <a:endParaRPr lang="pl-PL" b="1"/>
        </a:p>
        <a:p>
          <a:r>
            <a:rPr lang="pl-PL" u="sng"/>
            <a:t>Formuła</a:t>
          </a:r>
          <a:r>
            <a:rPr lang="pl-PL"/>
            <a:t>: Zysk (strata) ze sprzedaży brutto</a:t>
          </a:r>
          <a:r>
            <a:rPr lang="pl-PL" baseline="0"/>
            <a:t> / przychody ze sprzedaży</a:t>
          </a:r>
        </a:p>
        <a:p>
          <a:r>
            <a:rPr lang="pl-PL" u="sng" baseline="0"/>
            <a:t>Opis</a:t>
          </a:r>
          <a:r>
            <a:rPr lang="pl-PL" baseline="0"/>
            <a:t>: </a:t>
          </a:r>
          <a:r>
            <a:rPr lang="pl-PL"/>
            <a:t>pokazuje </a:t>
          </a:r>
          <a:r>
            <a:rPr lang="pl-PL" i="0"/>
            <a:t>rentowność sprzedaży </a:t>
          </a:r>
          <a:r>
            <a:rPr lang="pl-PL"/>
            <a:t>towarów i usług w zakresie podstawowej działalności przedsiębiorstwa.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5" x14ac:dyDescent="0.25"/>
  <cols>
    <col min="1" max="1" width="43.5703125" customWidth="1"/>
    <col min="2" max="6" width="13.5703125" customWidth="1"/>
    <col min="8" max="8" width="11.42578125" customWidth="1"/>
    <col min="9" max="9" width="24" bestFit="1" customWidth="1"/>
    <col min="10" max="10" width="22.28515625" bestFit="1" customWidth="1"/>
  </cols>
  <sheetData>
    <row r="1" spans="1:10" x14ac:dyDescent="0.25">
      <c r="A1" s="3" t="s">
        <v>35</v>
      </c>
    </row>
    <row r="2" spans="1:10" ht="15.75" thickBot="1" x14ac:dyDescent="0.3"/>
    <row r="3" spans="1:10" ht="15.75" thickTop="1" x14ac:dyDescent="0.25">
      <c r="A3" s="57"/>
      <c r="B3" s="41">
        <v>2015</v>
      </c>
      <c r="C3" s="41">
        <v>2016</v>
      </c>
      <c r="D3" s="41">
        <v>2015</v>
      </c>
      <c r="E3" s="41">
        <v>2016</v>
      </c>
      <c r="F3" s="59" t="s">
        <v>2</v>
      </c>
      <c r="G3" s="1"/>
      <c r="H3" s="55"/>
      <c r="I3" s="51" t="s">
        <v>39</v>
      </c>
      <c r="J3" s="52" t="s">
        <v>40</v>
      </c>
    </row>
    <row r="4" spans="1:10" x14ac:dyDescent="0.25">
      <c r="A4" s="58"/>
      <c r="B4" s="42" t="s">
        <v>0</v>
      </c>
      <c r="C4" s="42" t="s">
        <v>0</v>
      </c>
      <c r="D4" s="42" t="s">
        <v>1</v>
      </c>
      <c r="E4" s="42" t="s">
        <v>1</v>
      </c>
      <c r="F4" s="60"/>
      <c r="G4" s="1"/>
      <c r="H4" s="56"/>
      <c r="I4" s="53" t="s">
        <v>41</v>
      </c>
      <c r="J4" s="54" t="s">
        <v>42</v>
      </c>
    </row>
    <row r="5" spans="1:10" x14ac:dyDescent="0.25">
      <c r="A5" s="7" t="s">
        <v>3</v>
      </c>
      <c r="B5" s="24">
        <v>1000.6287</v>
      </c>
      <c r="C5" s="24">
        <v>1020</v>
      </c>
      <c r="D5" s="24">
        <f>B5/$J$5</f>
        <v>239.11028006117377</v>
      </c>
      <c r="E5" s="24">
        <f>C5/$J$6</f>
        <v>233.10556025321662</v>
      </c>
      <c r="F5" s="27">
        <f>C5/B5*100</f>
        <v>101.93591289156507</v>
      </c>
      <c r="G5" s="1"/>
      <c r="H5" s="18">
        <v>2015</v>
      </c>
      <c r="I5" s="19">
        <v>4.2614999999999998</v>
      </c>
      <c r="J5" s="20">
        <v>4.1848000000000001</v>
      </c>
    </row>
    <row r="6" spans="1:10" ht="15.75" thickBot="1" x14ac:dyDescent="0.3">
      <c r="A6" s="8" t="s">
        <v>4</v>
      </c>
      <c r="B6" s="25">
        <v>1.7824800000000001</v>
      </c>
      <c r="C6" s="25">
        <v>1.56</v>
      </c>
      <c r="D6" s="25">
        <f t="shared" ref="D6:D12" si="0">B6/$J$5</f>
        <v>0.42594150258076852</v>
      </c>
      <c r="E6" s="25">
        <f t="shared" ref="E6:E12" si="1">C6/$J$6</f>
        <v>0.35651438626962545</v>
      </c>
      <c r="F6" s="28">
        <f t="shared" ref="F6:F13" si="2">C6/B6*100</f>
        <v>87.518513531708635</v>
      </c>
      <c r="G6" s="1"/>
      <c r="H6" s="21">
        <v>2016</v>
      </c>
      <c r="I6" s="22">
        <v>4.4240000000000004</v>
      </c>
      <c r="J6" s="23">
        <v>4.3757000000000001</v>
      </c>
    </row>
    <row r="7" spans="1:10" ht="15.75" thickTop="1" x14ac:dyDescent="0.25">
      <c r="A7" s="7" t="s">
        <v>5</v>
      </c>
      <c r="B7" s="24">
        <v>999.94200000000001</v>
      </c>
      <c r="C7" s="24">
        <v>1020</v>
      </c>
      <c r="D7" s="24">
        <f t="shared" si="0"/>
        <v>238.94618619766774</v>
      </c>
      <c r="E7" s="24">
        <f t="shared" si="1"/>
        <v>233.10556025321662</v>
      </c>
      <c r="F7" s="27">
        <f t="shared" si="2"/>
        <v>102.0059163431479</v>
      </c>
      <c r="G7" s="1"/>
    </row>
    <row r="8" spans="1:10" x14ac:dyDescent="0.25">
      <c r="A8" s="8" t="s">
        <v>6</v>
      </c>
      <c r="B8" s="25">
        <v>284.43314999999996</v>
      </c>
      <c r="C8" s="25">
        <v>65.849999999999994</v>
      </c>
      <c r="D8" s="25">
        <f t="shared" si="0"/>
        <v>67.968158573886441</v>
      </c>
      <c r="E8" s="25">
        <f t="shared" si="1"/>
        <v>15.049020728112072</v>
      </c>
      <c r="F8" s="28">
        <f t="shared" si="2"/>
        <v>23.15130989478547</v>
      </c>
      <c r="G8" s="1"/>
    </row>
    <row r="9" spans="1:10" x14ac:dyDescent="0.25">
      <c r="A9" s="7" t="s">
        <v>7</v>
      </c>
      <c r="B9" s="24">
        <v>284.39805000000001</v>
      </c>
      <c r="C9" s="24">
        <v>64.77</v>
      </c>
      <c r="D9" s="24">
        <f t="shared" si="0"/>
        <v>67.959771076276041</v>
      </c>
      <c r="E9" s="24">
        <f t="shared" si="1"/>
        <v>14.802203076079255</v>
      </c>
      <c r="F9" s="27">
        <f t="shared" si="2"/>
        <v>22.774417757083775</v>
      </c>
      <c r="G9" s="40"/>
      <c r="H9" s="35"/>
    </row>
    <row r="10" spans="1:10" x14ac:dyDescent="0.25">
      <c r="A10" s="8" t="s">
        <v>8</v>
      </c>
      <c r="B10" s="25">
        <v>1263.6953100000001</v>
      </c>
      <c r="C10" s="25">
        <v>836.44</v>
      </c>
      <c r="D10" s="25">
        <f t="shared" si="0"/>
        <v>301.97268925635638</v>
      </c>
      <c r="E10" s="25">
        <f t="shared" si="1"/>
        <v>191.15570080215738</v>
      </c>
      <c r="F10" s="28">
        <f t="shared" si="2"/>
        <v>66.190005880452304</v>
      </c>
      <c r="G10" s="1"/>
    </row>
    <row r="11" spans="1:10" x14ac:dyDescent="0.25">
      <c r="A11" s="7" t="s">
        <v>9</v>
      </c>
      <c r="B11" s="24">
        <v>286.18</v>
      </c>
      <c r="C11" s="24">
        <v>66.33</v>
      </c>
      <c r="D11" s="24">
        <f t="shared" si="0"/>
        <v>68.385585930032505</v>
      </c>
      <c r="E11" s="24">
        <f t="shared" si="1"/>
        <v>15.15871746234888</v>
      </c>
      <c r="F11" s="27">
        <f t="shared" si="2"/>
        <v>23.177720315885107</v>
      </c>
      <c r="G11" s="1"/>
    </row>
    <row r="12" spans="1:10" x14ac:dyDescent="0.25">
      <c r="A12" s="8" t="s">
        <v>10</v>
      </c>
      <c r="B12" s="25">
        <v>1263.6953100000001</v>
      </c>
      <c r="C12" s="25">
        <v>836.44</v>
      </c>
      <c r="D12" s="25">
        <f t="shared" si="0"/>
        <v>301.97268925635638</v>
      </c>
      <c r="E12" s="25">
        <f t="shared" si="1"/>
        <v>191.15570080215738</v>
      </c>
      <c r="F12" s="28">
        <f t="shared" si="2"/>
        <v>66.190005880452304</v>
      </c>
      <c r="G12" s="1"/>
    </row>
    <row r="13" spans="1:10" x14ac:dyDescent="0.25">
      <c r="A13" s="7" t="s">
        <v>11</v>
      </c>
      <c r="B13" s="24">
        <v>1213.9063100000001</v>
      </c>
      <c r="C13" s="24">
        <v>783.69</v>
      </c>
      <c r="D13" s="24">
        <f>B13/$J$5</f>
        <v>290.07510753202064</v>
      </c>
      <c r="E13" s="24">
        <f>C13/$J$6</f>
        <v>179.10048677925818</v>
      </c>
      <c r="F13" s="27">
        <f t="shared" si="2"/>
        <v>64.559348076870933</v>
      </c>
      <c r="G13" s="1"/>
    </row>
    <row r="14" spans="1:10" x14ac:dyDescent="0.25">
      <c r="A14" s="61"/>
      <c r="B14" s="43" t="s">
        <v>12</v>
      </c>
      <c r="C14" s="43" t="s">
        <v>12</v>
      </c>
      <c r="D14" s="43" t="s">
        <v>12</v>
      </c>
      <c r="E14" s="43" t="s">
        <v>12</v>
      </c>
      <c r="F14" s="60" t="s">
        <v>2</v>
      </c>
      <c r="G14" s="1"/>
    </row>
    <row r="15" spans="1:10" x14ac:dyDescent="0.25">
      <c r="A15" s="61"/>
      <c r="B15" s="44">
        <v>2015</v>
      </c>
      <c r="C15" s="44">
        <v>2016</v>
      </c>
      <c r="D15" s="44">
        <v>2015</v>
      </c>
      <c r="E15" s="44">
        <v>2016</v>
      </c>
      <c r="F15" s="60"/>
      <c r="G15" s="62"/>
    </row>
    <row r="16" spans="1:10" x14ac:dyDescent="0.25">
      <c r="A16" s="61"/>
      <c r="B16" s="42" t="s">
        <v>0</v>
      </c>
      <c r="C16" s="42" t="s">
        <v>0</v>
      </c>
      <c r="D16" s="42" t="s">
        <v>1</v>
      </c>
      <c r="E16" s="42" t="s">
        <v>1</v>
      </c>
      <c r="F16" s="60"/>
      <c r="G16" s="62"/>
    </row>
    <row r="17" spans="1:7" x14ac:dyDescent="0.25">
      <c r="A17" s="8" t="s">
        <v>13</v>
      </c>
      <c r="B17" s="25">
        <v>33761.984530000002</v>
      </c>
      <c r="C17" s="25">
        <v>34598.559999999998</v>
      </c>
      <c r="D17" s="25">
        <f>B17/$I$5</f>
        <v>7922.5588478235368</v>
      </c>
      <c r="E17" s="25">
        <f>C17/$I$6</f>
        <v>7820.650994575044</v>
      </c>
      <c r="F17" s="28">
        <f>C17/B17*100</f>
        <v>102.47786225142256</v>
      </c>
      <c r="G17" s="1"/>
    </row>
    <row r="18" spans="1:7" x14ac:dyDescent="0.25">
      <c r="A18" s="7" t="s">
        <v>14</v>
      </c>
      <c r="B18" s="24">
        <v>33582.389600000002</v>
      </c>
      <c r="C18" s="24">
        <v>33785.660000000003</v>
      </c>
      <c r="D18" s="24">
        <f>B18/$I$5</f>
        <v>7880.4152528452432</v>
      </c>
      <c r="E18" s="24">
        <f t="shared" ref="E18:E29" si="3">C18/$I$6</f>
        <v>7636.9032549728754</v>
      </c>
      <c r="F18" s="27">
        <f t="shared" ref="F18:F29" si="4">C18/B18*100</f>
        <v>100.60528867189369</v>
      </c>
      <c r="G18" s="1"/>
    </row>
    <row r="19" spans="1:7" x14ac:dyDescent="0.25">
      <c r="A19" s="8" t="s">
        <v>15</v>
      </c>
      <c r="B19" s="25">
        <v>179.59493000000001</v>
      </c>
      <c r="C19" s="25">
        <v>812.9</v>
      </c>
      <c r="D19" s="25">
        <f t="shared" ref="D19:D29" si="5">B19/$I$5</f>
        <v>42.143594978294033</v>
      </c>
      <c r="E19" s="25">
        <f t="shared" si="3"/>
        <v>183.74773960216996</v>
      </c>
      <c r="F19" s="28">
        <f t="shared" si="4"/>
        <v>452.62970396770106</v>
      </c>
      <c r="G19" s="1"/>
    </row>
    <row r="20" spans="1:7" x14ac:dyDescent="0.25">
      <c r="A20" s="7" t="s">
        <v>16</v>
      </c>
      <c r="B20" s="24">
        <v>0</v>
      </c>
      <c r="C20" s="24">
        <v>0</v>
      </c>
      <c r="D20" s="24">
        <f t="shared" si="5"/>
        <v>0</v>
      </c>
      <c r="E20" s="24">
        <f t="shared" si="3"/>
        <v>0</v>
      </c>
      <c r="F20" s="27" t="s">
        <v>45</v>
      </c>
      <c r="G20" s="1"/>
    </row>
    <row r="21" spans="1:7" x14ac:dyDescent="0.25">
      <c r="A21" s="8" t="s">
        <v>17</v>
      </c>
      <c r="B21" s="25">
        <v>9.1148299999999995</v>
      </c>
      <c r="C21" s="25">
        <v>16.850000000000001</v>
      </c>
      <c r="D21" s="25">
        <f t="shared" si="5"/>
        <v>2.1388783292267979</v>
      </c>
      <c r="E21" s="25">
        <f t="shared" si="3"/>
        <v>3.8087703435804703</v>
      </c>
      <c r="F21" s="28">
        <f t="shared" si="4"/>
        <v>184.86356849222642</v>
      </c>
      <c r="G21" s="1"/>
    </row>
    <row r="22" spans="1:7" x14ac:dyDescent="0.25">
      <c r="A22" s="7" t="s">
        <v>18</v>
      </c>
      <c r="B22" s="24">
        <v>701.81</v>
      </c>
      <c r="C22" s="24">
        <v>1326.96</v>
      </c>
      <c r="D22" s="24">
        <f t="shared" si="5"/>
        <v>164.68614337674526</v>
      </c>
      <c r="E22" s="24">
        <f t="shared" si="3"/>
        <v>299.94575045207955</v>
      </c>
      <c r="F22" s="27">
        <f t="shared" si="4"/>
        <v>189.0768156623588</v>
      </c>
      <c r="G22" s="1"/>
    </row>
    <row r="23" spans="1:7" x14ac:dyDescent="0.25">
      <c r="A23" s="8" t="s">
        <v>19</v>
      </c>
      <c r="B23" s="25">
        <v>167.05716000000001</v>
      </c>
      <c r="C23" s="25">
        <v>792.21</v>
      </c>
      <c r="D23" s="25">
        <f t="shared" si="5"/>
        <v>39.201492432242169</v>
      </c>
      <c r="E23" s="25">
        <f t="shared" si="3"/>
        <v>179.07097649186255</v>
      </c>
      <c r="F23" s="28">
        <f t="shared" si="4"/>
        <v>474.21493337968872</v>
      </c>
      <c r="G23" s="1"/>
    </row>
    <row r="24" spans="1:7" x14ac:dyDescent="0.25">
      <c r="A24" s="7" t="s">
        <v>20</v>
      </c>
      <c r="B24" s="24">
        <v>534.75465999999994</v>
      </c>
      <c r="C24" s="24">
        <v>534.75465999999994</v>
      </c>
      <c r="D24" s="24">
        <f t="shared" si="5"/>
        <v>125.48507802416988</v>
      </c>
      <c r="E24" s="24">
        <f t="shared" si="3"/>
        <v>120.87582730560577</v>
      </c>
      <c r="F24" s="27">
        <f t="shared" si="4"/>
        <v>100</v>
      </c>
      <c r="G24" s="1"/>
    </row>
    <row r="25" spans="1:7" x14ac:dyDescent="0.25">
      <c r="A25" s="8" t="s">
        <v>21</v>
      </c>
      <c r="B25" s="25">
        <v>135.05802</v>
      </c>
      <c r="C25" s="25">
        <v>187.95</v>
      </c>
      <c r="D25" s="25">
        <f t="shared" si="5"/>
        <v>31.692601196761704</v>
      </c>
      <c r="E25" s="25">
        <f t="shared" si="3"/>
        <v>42.484177215189867</v>
      </c>
      <c r="F25" s="28">
        <f t="shared" si="4"/>
        <v>139.16241330947986</v>
      </c>
      <c r="G25" s="1"/>
    </row>
    <row r="26" spans="1:7" x14ac:dyDescent="0.25">
      <c r="A26" s="7" t="s">
        <v>37</v>
      </c>
      <c r="B26" s="24">
        <v>27.228999999999999</v>
      </c>
      <c r="C26" s="24">
        <v>60.05</v>
      </c>
      <c r="D26" s="24">
        <f t="shared" si="5"/>
        <v>6.3895342015722161</v>
      </c>
      <c r="E26" s="24">
        <f t="shared" si="3"/>
        <v>13.573688969258587</v>
      </c>
      <c r="F26" s="45">
        <f t="shared" si="4"/>
        <v>220.5369275404899</v>
      </c>
      <c r="G26" s="1"/>
    </row>
    <row r="27" spans="1:7" x14ac:dyDescent="0.25">
      <c r="A27" s="8" t="s">
        <v>38</v>
      </c>
      <c r="B27" s="25">
        <v>107.82902</v>
      </c>
      <c r="C27" s="25">
        <v>127.9</v>
      </c>
      <c r="D27" s="25">
        <f t="shared" si="5"/>
        <v>25.303066995189489</v>
      </c>
      <c r="E27" s="25">
        <f t="shared" si="3"/>
        <v>28.910488245931283</v>
      </c>
      <c r="F27" s="28">
        <f t="shared" si="4"/>
        <v>118.61370899967373</v>
      </c>
      <c r="G27" s="1"/>
    </row>
    <row r="28" spans="1:7" x14ac:dyDescent="0.25">
      <c r="A28" s="7" t="s">
        <v>22</v>
      </c>
      <c r="B28" s="24">
        <v>33626.926509999998</v>
      </c>
      <c r="C28" s="24">
        <v>34410.61</v>
      </c>
      <c r="D28" s="24">
        <f t="shared" si="5"/>
        <v>7890.8662466267742</v>
      </c>
      <c r="E28" s="24">
        <f t="shared" si="3"/>
        <v>7778.1668173598546</v>
      </c>
      <c r="F28" s="27">
        <f t="shared" si="4"/>
        <v>102.33052369435831</v>
      </c>
      <c r="G28" s="1"/>
    </row>
    <row r="29" spans="1:7" ht="15.75" thickBot="1" x14ac:dyDescent="0.3">
      <c r="A29" s="9" t="s">
        <v>23</v>
      </c>
      <c r="B29" s="26">
        <v>1799.6424999999999</v>
      </c>
      <c r="C29" s="26">
        <v>1799.6424999999999</v>
      </c>
      <c r="D29" s="26">
        <f t="shared" si="5"/>
        <v>422.30259298369117</v>
      </c>
      <c r="E29" s="26">
        <f t="shared" si="3"/>
        <v>406.79080018083175</v>
      </c>
      <c r="F29" s="29">
        <f t="shared" si="4"/>
        <v>100</v>
      </c>
      <c r="G29" s="1"/>
    </row>
    <row r="30" spans="1:7" ht="15.75" thickTop="1" x14ac:dyDescent="0.25">
      <c r="B30" s="35"/>
      <c r="C30" s="35"/>
    </row>
    <row r="31" spans="1:7" x14ac:dyDescent="0.25">
      <c r="B31" s="35"/>
      <c r="C31" s="35"/>
      <c r="D31" s="35"/>
      <c r="E31" s="35"/>
    </row>
    <row r="32" spans="1:7" x14ac:dyDescent="0.25">
      <c r="B32" s="35"/>
      <c r="C32" s="35"/>
    </row>
  </sheetData>
  <mergeCells count="6">
    <mergeCell ref="H3:H4"/>
    <mergeCell ref="A3:A4"/>
    <mergeCell ref="F3:F4"/>
    <mergeCell ref="A14:A16"/>
    <mergeCell ref="F14:F16"/>
    <mergeCell ref="G15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5"/>
    </sheetView>
  </sheetViews>
  <sheetFormatPr defaultRowHeight="15" x14ac:dyDescent="0.25"/>
  <cols>
    <col min="1" max="1" width="44.5703125" customWidth="1"/>
    <col min="2" max="2" width="27.7109375" customWidth="1"/>
    <col min="3" max="3" width="27.5703125" customWidth="1"/>
  </cols>
  <sheetData>
    <row r="1" spans="1:3" x14ac:dyDescent="0.25">
      <c r="A1" s="39" t="s">
        <v>44</v>
      </c>
      <c r="B1" s="2"/>
      <c r="C1" s="2"/>
    </row>
    <row r="3" spans="1:3" ht="15.75" thickBot="1" x14ac:dyDescent="0.3"/>
    <row r="4" spans="1:3" ht="15.75" thickTop="1" x14ac:dyDescent="0.25">
      <c r="A4" s="63"/>
      <c r="B4" s="41">
        <v>2015</v>
      </c>
      <c r="C4" s="46">
        <v>2016</v>
      </c>
    </row>
    <row r="5" spans="1:3" x14ac:dyDescent="0.25">
      <c r="A5" s="61"/>
      <c r="B5" s="42" t="s">
        <v>0</v>
      </c>
      <c r="C5" s="47" t="s">
        <v>0</v>
      </c>
    </row>
    <row r="6" spans="1:3" x14ac:dyDescent="0.25">
      <c r="A6" s="4" t="s">
        <v>24</v>
      </c>
      <c r="B6" s="30">
        <v>454.04271999999997</v>
      </c>
      <c r="C6" s="31">
        <v>-194.17</v>
      </c>
    </row>
    <row r="7" spans="1:3" x14ac:dyDescent="0.25">
      <c r="A7" s="5" t="s">
        <v>25</v>
      </c>
      <c r="B7" s="32">
        <v>-542.93051000000003</v>
      </c>
      <c r="C7" s="33">
        <v>201.9</v>
      </c>
    </row>
    <row r="8" spans="1:3" x14ac:dyDescent="0.25">
      <c r="A8" s="4" t="s">
        <v>26</v>
      </c>
      <c r="B8" s="30">
        <v>-0.16786999999999999</v>
      </c>
      <c r="C8" s="31">
        <v>0</v>
      </c>
    </row>
    <row r="9" spans="1:3" ht="15.75" thickBot="1" x14ac:dyDescent="0.3">
      <c r="A9" s="6" t="s">
        <v>27</v>
      </c>
      <c r="B9" s="36">
        <v>-89.055660000000046</v>
      </c>
      <c r="C9" s="37">
        <v>7.73</v>
      </c>
    </row>
    <row r="10" spans="1:3" ht="15.75" thickTop="1" x14ac:dyDescent="0.25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4" sqref="B14"/>
    </sheetView>
  </sheetViews>
  <sheetFormatPr defaultRowHeight="15" x14ac:dyDescent="0.25"/>
  <cols>
    <col min="1" max="1" width="40" customWidth="1"/>
    <col min="2" max="2" width="19.140625" customWidth="1"/>
    <col min="3" max="3" width="18.5703125" customWidth="1"/>
  </cols>
  <sheetData>
    <row r="1" spans="1:3" x14ac:dyDescent="0.25">
      <c r="A1" s="38" t="s">
        <v>43</v>
      </c>
    </row>
    <row r="3" spans="1:3" ht="15.75" thickBot="1" x14ac:dyDescent="0.3"/>
    <row r="4" spans="1:3" ht="15.75" thickTop="1" x14ac:dyDescent="0.25">
      <c r="A4" s="48"/>
      <c r="B4" s="49">
        <v>2015</v>
      </c>
      <c r="C4" s="50">
        <v>2016</v>
      </c>
    </row>
    <row r="5" spans="1:3" x14ac:dyDescent="0.25">
      <c r="A5" s="10" t="s">
        <v>28</v>
      </c>
      <c r="B5" s="11">
        <f>'wybrane dane finansowe'!B9/'wybrane dane finansowe'!B5</f>
        <v>0.28421936128755854</v>
      </c>
      <c r="C5" s="12">
        <f>'wybrane dane finansowe'!C9/'wybrane dane finansowe'!C5</f>
        <v>6.3500000000000001E-2</v>
      </c>
    </row>
    <row r="6" spans="1:3" x14ac:dyDescent="0.25">
      <c r="A6" s="13" t="s">
        <v>29</v>
      </c>
      <c r="B6" s="14">
        <f>'wybrane dane finansowe'!B11/'wybrane dane finansowe'!B5</f>
        <v>0.28600019167949109</v>
      </c>
      <c r="C6" s="15">
        <f>'wybrane dane finansowe'!C11/'wybrane dane finansowe'!C5</f>
        <v>6.5029411764705877E-2</v>
      </c>
    </row>
    <row r="7" spans="1:3" x14ac:dyDescent="0.25">
      <c r="A7" s="10" t="s">
        <v>30</v>
      </c>
      <c r="B7" s="11">
        <f>'wybrane dane finansowe'!B13/'wybrane dane finansowe'!B5</f>
        <v>1.2131436066145216</v>
      </c>
      <c r="C7" s="12">
        <f>'wybrane dane finansowe'!C13/'wybrane dane finansowe'!C5</f>
        <v>0.76832352941176474</v>
      </c>
    </row>
    <row r="8" spans="1:3" x14ac:dyDescent="0.25">
      <c r="A8" s="13" t="s">
        <v>31</v>
      </c>
      <c r="B8" s="14">
        <f>'wybrane dane finansowe'!B13/('wybrane dane finansowe'!B17-'wybrane dane finansowe'!B25)</f>
        <v>3.6099234630884498E-2</v>
      </c>
      <c r="C8" s="15">
        <f>'wybrane dane finansowe'!C13/('wybrane dane finansowe'!C17-'wybrane dane finansowe'!C25)</f>
        <v>2.2774661652321771E-2</v>
      </c>
    </row>
    <row r="9" spans="1:3" x14ac:dyDescent="0.25">
      <c r="A9" s="10" t="s">
        <v>32</v>
      </c>
      <c r="B9" s="11">
        <f>'wybrane dane finansowe'!B13/'wybrane dane finansowe'!B17</f>
        <v>3.5954826912539907E-2</v>
      </c>
      <c r="C9" s="12">
        <f>'wybrane dane finansowe'!C13/'wybrane dane finansowe'!C17</f>
        <v>2.2650942698193222E-2</v>
      </c>
    </row>
    <row r="10" spans="1:3" x14ac:dyDescent="0.25">
      <c r="A10" s="13" t="s">
        <v>33</v>
      </c>
      <c r="B10" s="14">
        <f>'wybrane dane finansowe'!B19/'wybrane dane finansowe'!B27</f>
        <v>1.6655528354055338</v>
      </c>
      <c r="C10" s="15">
        <f>'wybrane dane finansowe'!C19/'wybrane dane finansowe'!C27</f>
        <v>6.355746677091477</v>
      </c>
    </row>
    <row r="11" spans="1:3" x14ac:dyDescent="0.25">
      <c r="A11" s="10" t="s">
        <v>34</v>
      </c>
      <c r="B11" s="11">
        <f>'wybrane dane finansowe'!B25/'wybrane dane finansowe'!B17</f>
        <v>4.0002986163325512E-3</v>
      </c>
      <c r="C11" s="12">
        <f>'wybrane dane finansowe'!C25/'wybrane dane finansowe'!C17</f>
        <v>5.4323070093090578E-3</v>
      </c>
    </row>
    <row r="12" spans="1:3" ht="15.75" thickBot="1" x14ac:dyDescent="0.3">
      <c r="A12" s="16" t="s">
        <v>36</v>
      </c>
      <c r="B12" s="17">
        <f>'wybrane dane finansowe'!B7/'wybrane dane finansowe'!B5</f>
        <v>0.99931373145703295</v>
      </c>
      <c r="C12" s="34">
        <f>'wybrane dane finansowe'!C7/'wybrane dane finansowe'!C5</f>
        <v>1</v>
      </c>
    </row>
    <row r="13" spans="1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wybrane dane finansowe</vt:lpstr>
      <vt:lpstr>rachunek przepływów pieniężnych</vt:lpstr>
      <vt:lpstr>wskaźniki finansowe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2017-05-20T14:30:01Z</dcterms:modified>
</cp:coreProperties>
</file>